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07. Готовые решения Думы\2025\Февраль\РД 15 О внес изм в бюджет\"/>
    </mc:Choice>
  </mc:AlternateContent>
  <bookViews>
    <workbookView xWindow="0" yWindow="0" windowWidth="28800" windowHeight="11835"/>
  </bookViews>
  <sheets>
    <sheet name="Доходы" sheetId="2" r:id="rId1"/>
    <sheet name="Лист1" sheetId="4" r:id="rId2"/>
  </sheets>
  <definedNames>
    <definedName name="_xlnm._FilterDatabase" localSheetId="0" hidden="1">Доходы!$A$8:$C$8</definedName>
    <definedName name="_xlnm.Print_Titles" localSheetId="0">Доходы!$5:$6</definedName>
    <definedName name="_xlnm.Print_Area" localSheetId="0">Доходы!$A$1:$E$96</definedName>
  </definedNames>
  <calcPr calcId="152511"/>
</workbook>
</file>

<file path=xl/calcChain.xml><?xml version="1.0" encoding="utf-8"?>
<calcChain xmlns="http://schemas.openxmlformats.org/spreadsheetml/2006/main">
  <c r="E93" i="2" l="1"/>
  <c r="E92" i="2" s="1"/>
  <c r="E91" i="2" s="1"/>
  <c r="D93" i="2"/>
  <c r="D92" i="2" s="1"/>
  <c r="D91" i="2" s="1"/>
  <c r="E11" i="2" l="1"/>
  <c r="D11" i="2"/>
  <c r="D90" i="2" l="1"/>
  <c r="E90" i="2"/>
  <c r="E89" i="2"/>
  <c r="D89" i="2"/>
  <c r="E86" i="2"/>
  <c r="D86" i="2"/>
  <c r="E58" i="2"/>
  <c r="D58" i="2"/>
  <c r="E71" i="2" l="1"/>
  <c r="E70" i="2" s="1"/>
  <c r="D71" i="2"/>
  <c r="D70" i="2" s="1"/>
  <c r="D88" i="2"/>
  <c r="D87" i="2" s="1"/>
  <c r="E85" i="2"/>
  <c r="D85" i="2"/>
  <c r="D83" i="2"/>
  <c r="E83" i="2"/>
  <c r="E81" i="2"/>
  <c r="D81" i="2"/>
  <c r="E68" i="2"/>
  <c r="D68" i="2"/>
  <c r="E63" i="2"/>
  <c r="E62" i="2" s="1"/>
  <c r="E61" i="2" s="1"/>
  <c r="D63" i="2"/>
  <c r="D62" i="2" s="1"/>
  <c r="D61" i="2" s="1"/>
  <c r="E59" i="2"/>
  <c r="D59" i="2"/>
  <c r="E57" i="2"/>
  <c r="D57" i="2"/>
  <c r="D56" i="2" s="1"/>
  <c r="E48" i="2"/>
  <c r="D48" i="2"/>
  <c r="E45" i="2"/>
  <c r="D45" i="2"/>
  <c r="E42" i="2"/>
  <c r="D42" i="2"/>
  <c r="E39" i="2"/>
  <c r="D39" i="2"/>
  <c r="E32" i="2"/>
  <c r="E30" i="2" s="1"/>
  <c r="D32" i="2"/>
  <c r="D30" i="2" s="1"/>
  <c r="E27" i="2"/>
  <c r="D27" i="2"/>
  <c r="E24" i="2"/>
  <c r="D24" i="2"/>
  <c r="E20" i="2"/>
  <c r="D20" i="2"/>
  <c r="E13" i="2"/>
  <c r="E12" i="2" s="1"/>
  <c r="E10" i="2"/>
  <c r="D10" i="2"/>
  <c r="E56" i="2" l="1"/>
  <c r="D13" i="2"/>
  <c r="D12" i="2" s="1"/>
  <c r="E88" i="2"/>
  <c r="E87" i="2" s="1"/>
  <c r="D67" i="2"/>
  <c r="E9" i="2"/>
  <c r="D55" i="2" l="1"/>
  <c r="D54" i="2" s="1"/>
  <c r="D9" i="2"/>
  <c r="E67" i="2"/>
  <c r="E55" i="2" l="1"/>
  <c r="E54" i="2" s="1"/>
  <c r="E7" i="2" s="1"/>
  <c r="D7" i="2"/>
</calcChain>
</file>

<file path=xl/sharedStrings.xml><?xml version="1.0" encoding="utf-8"?>
<sst xmlns="http://schemas.openxmlformats.org/spreadsheetml/2006/main" count="186" uniqueCount="170">
  <si>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</si>
  <si>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</si>
  <si>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</si>
  <si>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</si>
  <si>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</si>
  <si>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</si>
  <si>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</si>
  <si>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</si>
  <si>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</si>
  <si>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</si>
  <si>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</si>
  <si>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</si>
  <si>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</si>
  <si>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</si>
  <si>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</si>
  <si>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</si>
  <si>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</si>
  <si>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</si>
  <si>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</si>
  <si>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</si>
  <si>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</si>
  <si>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</si>
  <si>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</si>
  <si>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</si>
  <si>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</si>
  <si>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</si>
  <si>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</si>
  <si>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</si>
  <si>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</si>
  <si>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</si>
  <si>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</si>
  <si>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</si>
  <si>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</si>
  <si>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</si>
  <si>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</si>
  <si>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</si>
  <si>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</si>
  <si>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</si>
  <si>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</si>
  <si>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</si>
  <si>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</si>
  <si>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</si>
  <si>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</si>
  <si>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</si>
  <si>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</si>
  <si>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</si>
  <si>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</si>
  <si>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</si>
  <si>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</si>
  <si>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</si>
  <si>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</si>
  <si>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</si>
  <si>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</si>
  <si>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</si>
  <si>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</si>
  <si>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</si>
  <si>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</si>
  <si>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</si>
  <si>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</si>
  <si>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</si>
  <si>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</si>
  <si>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</si>
  <si>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</si>
  <si>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</si>
  <si>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</si>
  <si>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</si>
  <si>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</si>
  <si>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</si>
  <si>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</si>
  <si>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</si>
  <si>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</si>
  <si>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</si>
  <si>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</si>
  <si>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</si>
  <si>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</si>
  <si>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</si>
  <si>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</si>
  <si>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</si>
  <si>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</si>
  <si>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</si>
  <si>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</si>
  <si>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</si>
  <si>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</si>
  <si>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</si>
  <si>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</si>
  <si>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</si>
  <si>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</si>
  <si>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</si>
  <si>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</si>
  <si>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</si>
  <si>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</si>
  <si>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</si>
  <si>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</si>
  <si>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</si>
  <si>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</si>
  <si>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</si>
  <si>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</si>
  <si>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</si>
  <si>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</si>
  <si>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</si>
  <si>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</si>
  <si>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</si>
  <si>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</si>
  <si>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</si>
  <si>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</si>
  <si>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</si>
  <si>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</si>
  <si>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</si>
  <si>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</si>
  <si>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</si>
  <si>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</si>
  <si>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</si>
  <si>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</si>
  <si>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</si>
  <si>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</si>
  <si>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</si>
  <si>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</si>
  <si>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</si>
  <si>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</si>
  <si>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</si>
  <si>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</si>
  <si>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</si>
  <si>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</si>
  <si>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</si>
  <si>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</si>
  <si>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</si>
  <si>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</si>
  <si>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</si>
  <si>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</si>
  <si>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</si>
  <si>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</si>
  <si>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</si>
  <si>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</si>
  <si>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</si>
  <si>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</si>
  <si>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</si>
  <si>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</si>
  <si>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</si>
  <si>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</si>
  <si>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</si>
  <si>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</si>
  <si>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</si>
  <si>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</si>
  <si>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</si>
  <si>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</si>
  <si>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</si>
  <si>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Субсидии на реализацию муниципальных программ по энергосбережению и повышению энергетической эффективности</t>
  </si>
  <si>
    <t>ПРОЧИЕ БЕЗВОЗМЕЗДНЫЕ ПОСТУПЛЕНИЯ</t>
  </si>
  <si>
    <t>000 2 07 00000 00 0000 000</t>
  </si>
  <si>
    <t>Сумма в рублях на 2026 год</t>
  </si>
  <si>
    <t>Сумма в рублях на 2027 год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</si>
  <si>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</si>
  <si>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</si>
  <si>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</si>
  <si>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Свод доходов бюджета Новоуральского городского округа на плановый период 2026 и 2027 годов</t>
  </si>
  <si>
    <t>Субвенции бюджетам городских округов на выполнение передаваемых полномочий субъектов Российской Федерации</t>
  </si>
  <si>
    <t>Субвенции местным бюджетам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</si>
  <si>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</si>
  <si>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</si>
  <si>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</si>
  <si>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</si>
  <si>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</si>
  <si>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</si>
  <si>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</si>
  <si>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</si>
  <si>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</si>
  <si>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</si>
  <si>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</si>
  <si>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</si>
  <si>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Приложение № 3           к решению Думы Новоуральского городского округа      от 11.12.2024 № 116        в редакции решения Думы Новоуральского городского округа  от 26.02.2025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</si>
</sst>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#,##0.00_ ;[Red]\-#,##0.00\ 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43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Font="1" applyBorder="1">
      <alignment horizontal="right" shrinkToFit="1"/>
    </xf>
    <xf numFmtId="4" fontId="16" fillId="0" borderId="34" xfId="32" applyNumberFormat="1" applyFont="1" applyBorder="1" applyAlignment="1">
      <alignment horizontal="right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3" fillId="0" borderId="1" xfId="132" applyFont="1" applyAlignment="1">
      <alignment horizontal="left" wrapText="1"/>
    </xf>
    <xf numFmtId="4" fontId="15" fillId="0" borderId="34" xfId="0" applyNumberFormat="1" applyFont="1" applyBorder="1" applyAlignment="1" applyProtection="1">
      <alignment horizontal="right"/>
      <protection locked="0"/>
    </xf>
    <xf numFmtId="0" fontId="15" fillId="0" borderId="1" xfId="133" applyFont="1" applyProtection="1">
      <protection locked="0"/>
    </xf>
    <xf numFmtId="4" fontId="16" fillId="0" borderId="34" xfId="47" applyFont="1" applyBorder="1" applyAlignment="1">
      <alignment horizontal="right" vertical="center" shrinkToFit="1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4" fontId="16" fillId="0" borderId="34" xfId="125" applyNumberFormat="1" applyFont="1" applyBorder="1" applyAlignment="1">
      <alignment horizontal="center" vertical="center" wrapText="1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0" fontId="16" fillId="0" borderId="34" xfId="32" applyFont="1" applyBorder="1" applyAlignment="1">
      <alignment horizontal="center" vertical="center" wrapText="1"/>
    </xf>
    <xf numFmtId="4" fontId="15" fillId="0" borderId="1" xfId="0" applyNumberFormat="1" applyFont="1" applyBorder="1" applyAlignment="1" applyProtection="1">
      <alignment horizontal="right"/>
      <protection locked="0"/>
    </xf>
    <xf numFmtId="166" fontId="16" fillId="0" borderId="34" xfId="128" applyNumberFormat="1" applyFont="1" applyBorder="1" applyAlignment="1" applyProtection="1">
      <alignment horizontal="right"/>
    </xf>
    <xf numFmtId="0" fontId="13" fillId="0" borderId="1" xfId="132" applyFont="1" applyAlignment="1">
      <alignment horizontal="left"/>
    </xf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8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1" sqref="H11"/>
    </sheetView>
  </sheetViews>
  <sheetFormatPr defaultColWidth="8.85546875" defaultRowHeight="14.25" x14ac:dyDescent="0.2"/>
  <cols>
    <col min="1" max="1" width="7.7109375" style="5" customWidth="1"/>
    <col min="2" max="2" width="77.28515625" style="33" customWidth="1"/>
    <col min="3" max="3" width="28.140625" style="11" customWidth="1"/>
    <col min="4" max="4" width="18.85546875" style="5" customWidth="1"/>
    <col min="5" max="5" width="21" style="5" customWidth="1"/>
    <col min="6" max="16384" width="8.85546875" style="5"/>
  </cols>
  <sheetData>
    <row r="1" spans="1:10" s="21" customFormat="1" ht="131.25" customHeight="1" x14ac:dyDescent="0.2">
      <c r="A1" s="19"/>
      <c r="B1" s="27"/>
      <c r="C1" s="20"/>
      <c r="D1" s="22"/>
      <c r="E1" s="22" t="s">
        <v>169</v>
      </c>
    </row>
    <row r="2" spans="1:10" s="21" customFormat="1" x14ac:dyDescent="0.2">
      <c r="A2" s="19"/>
      <c r="B2" s="27"/>
      <c r="C2" s="20"/>
      <c r="D2" s="22"/>
      <c r="E2" s="22"/>
    </row>
    <row r="3" spans="1:10" s="21" customFormat="1" x14ac:dyDescent="0.2">
      <c r="A3" s="19"/>
      <c r="B3" s="27"/>
      <c r="C3" s="20"/>
      <c r="D3" s="41"/>
      <c r="E3" s="41"/>
    </row>
    <row r="4" spans="1:10" s="1" customFormat="1" ht="18" x14ac:dyDescent="0.2">
      <c r="A4" s="42" t="s">
        <v>154</v>
      </c>
      <c r="B4" s="42"/>
      <c r="C4" s="42"/>
      <c r="D4" s="42"/>
      <c r="E4" s="42"/>
    </row>
    <row r="5" spans="1:10" s="18" customFormat="1" ht="30" x14ac:dyDescent="0.2">
      <c r="A5" s="15" t="s">
        <v>37</v>
      </c>
      <c r="B5" s="16" t="s">
        <v>0</v>
      </c>
      <c r="C5" s="17" t="s">
        <v>1</v>
      </c>
      <c r="D5" s="34" t="s">
        <v>149</v>
      </c>
      <c r="E5" s="34" t="s">
        <v>150</v>
      </c>
    </row>
    <row r="6" spans="1:10" s="3" customFormat="1" ht="15" x14ac:dyDescent="0.2">
      <c r="A6" s="35">
        <v>1</v>
      </c>
      <c r="B6" s="36">
        <v>2</v>
      </c>
      <c r="C6" s="37">
        <v>3</v>
      </c>
      <c r="D6" s="38">
        <v>4</v>
      </c>
      <c r="E6" s="38">
        <v>5</v>
      </c>
    </row>
    <row r="7" spans="1:10" ht="15" x14ac:dyDescent="0.2">
      <c r="A7" s="2">
        <v>1</v>
      </c>
      <c r="B7" s="28" t="s">
        <v>2</v>
      </c>
      <c r="C7" s="4" t="s">
        <v>3</v>
      </c>
      <c r="D7" s="23">
        <f>D9+D54</f>
        <v>6657178136.4099998</v>
      </c>
      <c r="E7" s="23">
        <f>E9+E54</f>
        <v>7114338179.4799995</v>
      </c>
    </row>
    <row r="8" spans="1:10" ht="15" x14ac:dyDescent="0.2">
      <c r="A8" s="2">
        <v>2</v>
      </c>
      <c r="B8" s="29" t="s">
        <v>4</v>
      </c>
      <c r="C8" s="6"/>
      <c r="D8" s="23"/>
      <c r="E8" s="23"/>
    </row>
    <row r="9" spans="1:10" ht="15" x14ac:dyDescent="0.2">
      <c r="A9" s="2">
        <v>3</v>
      </c>
      <c r="B9" s="26" t="s">
        <v>39</v>
      </c>
      <c r="C9" s="7" t="s">
        <v>5</v>
      </c>
      <c r="D9" s="23">
        <f>D10+D12+D20+D24+D27+D30+D39+D42+D45+D48+D53</f>
        <v>2684884936.4100003</v>
      </c>
      <c r="E9" s="23">
        <f>E10+E12+E20+E24+E27+E30+E39+E42+E45+E48+E53</f>
        <v>3002928379.48</v>
      </c>
    </row>
    <row r="10" spans="1:10" ht="15" x14ac:dyDescent="0.2">
      <c r="A10" s="2">
        <v>4</v>
      </c>
      <c r="B10" s="26" t="s">
        <v>40</v>
      </c>
      <c r="C10" s="7" t="s">
        <v>6</v>
      </c>
      <c r="D10" s="23">
        <f t="shared" ref="D10:E10" si="0">D11</f>
        <v>2172972438.0900002</v>
      </c>
      <c r="E10" s="23">
        <f t="shared" si="0"/>
        <v>2458277721.96</v>
      </c>
    </row>
    <row r="11" spans="1:10" ht="15" x14ac:dyDescent="0.2">
      <c r="A11" s="2">
        <v>5</v>
      </c>
      <c r="B11" s="26" t="s">
        <v>41</v>
      </c>
      <c r="C11" s="7" t="s">
        <v>7</v>
      </c>
      <c r="D11" s="23">
        <f>2130152438.09+42820000</f>
        <v>2172972438.0900002</v>
      </c>
      <c r="E11" s="23">
        <f>2451674721.96+6603000</f>
        <v>2458277721.96</v>
      </c>
    </row>
    <row r="12" spans="1:10" ht="30" x14ac:dyDescent="0.2">
      <c r="A12" s="2">
        <v>6</v>
      </c>
      <c r="B12" s="26" t="s">
        <v>38</v>
      </c>
      <c r="C12" s="7" t="s">
        <v>8</v>
      </c>
      <c r="D12" s="23">
        <f t="shared" ref="D12:E12" si="1">D13+D19</f>
        <v>40879990</v>
      </c>
      <c r="E12" s="23">
        <f t="shared" si="1"/>
        <v>43796064.369999997</v>
      </c>
    </row>
    <row r="13" spans="1:10" ht="30" x14ac:dyDescent="0.2">
      <c r="A13" s="2">
        <v>7</v>
      </c>
      <c r="B13" s="26" t="s">
        <v>74</v>
      </c>
      <c r="C13" s="7" t="s">
        <v>9</v>
      </c>
      <c r="D13" s="23">
        <f t="shared" ref="D13:E13" si="2">D14+D15+D16+D17+D18</f>
        <v>40827990</v>
      </c>
      <c r="E13" s="23">
        <f t="shared" si="2"/>
        <v>43741984.369999997</v>
      </c>
    </row>
    <row r="14" spans="1:10" s="14" customFormat="1" ht="30" x14ac:dyDescent="0.2">
      <c r="A14" s="2">
        <v>8</v>
      </c>
      <c r="B14" s="26" t="s">
        <v>140</v>
      </c>
      <c r="C14" s="7" t="s">
        <v>128</v>
      </c>
      <c r="D14" s="23">
        <v>242990</v>
      </c>
      <c r="E14" s="23">
        <v>250984.37</v>
      </c>
    </row>
    <row r="15" spans="1:10" ht="90" x14ac:dyDescent="0.2">
      <c r="A15" s="2">
        <v>9</v>
      </c>
      <c r="B15" s="26" t="s">
        <v>111</v>
      </c>
      <c r="C15" s="7" t="s">
        <v>56</v>
      </c>
      <c r="D15" s="23">
        <v>21014083.149999999</v>
      </c>
      <c r="E15" s="23">
        <v>22518750.539999999</v>
      </c>
      <c r="H15" s="39"/>
      <c r="I15" s="39"/>
      <c r="J15" s="9"/>
    </row>
    <row r="16" spans="1:10" ht="105" x14ac:dyDescent="0.2">
      <c r="A16" s="2">
        <v>10</v>
      </c>
      <c r="B16" s="26" t="s">
        <v>135</v>
      </c>
      <c r="C16" s="7" t="s">
        <v>57</v>
      </c>
      <c r="D16" s="23">
        <v>121302.47</v>
      </c>
      <c r="E16" s="23">
        <v>129988.06</v>
      </c>
    </row>
    <row r="17" spans="1:5" ht="90" x14ac:dyDescent="0.2">
      <c r="A17" s="2">
        <v>11</v>
      </c>
      <c r="B17" s="26" t="s">
        <v>136</v>
      </c>
      <c r="C17" s="7" t="s">
        <v>58</v>
      </c>
      <c r="D17" s="23">
        <v>21788215.940000001</v>
      </c>
      <c r="E17" s="23">
        <v>23348313.399999999</v>
      </c>
    </row>
    <row r="18" spans="1:5" ht="90" x14ac:dyDescent="0.2">
      <c r="A18" s="2">
        <v>12</v>
      </c>
      <c r="B18" s="26" t="s">
        <v>112</v>
      </c>
      <c r="C18" s="7" t="s">
        <v>59</v>
      </c>
      <c r="D18" s="23">
        <v>-2338601.56</v>
      </c>
      <c r="E18" s="23">
        <v>-2506052</v>
      </c>
    </row>
    <row r="19" spans="1:5" ht="15" x14ac:dyDescent="0.2">
      <c r="A19" s="2">
        <v>13</v>
      </c>
      <c r="B19" s="26" t="s">
        <v>152</v>
      </c>
      <c r="C19" s="7" t="s">
        <v>151</v>
      </c>
      <c r="D19" s="23">
        <v>52000</v>
      </c>
      <c r="E19" s="23">
        <v>54080</v>
      </c>
    </row>
    <row r="20" spans="1:5" ht="15" x14ac:dyDescent="0.2">
      <c r="A20" s="2">
        <v>14</v>
      </c>
      <c r="B20" s="26" t="s">
        <v>75</v>
      </c>
      <c r="C20" s="7" t="s">
        <v>10</v>
      </c>
      <c r="D20" s="23">
        <f t="shared" ref="D20:E20" si="3">D21+D23+D22</f>
        <v>229001248</v>
      </c>
      <c r="E20" s="23">
        <f t="shared" si="3"/>
        <v>256200652.72</v>
      </c>
    </row>
    <row r="21" spans="1:5" ht="30" x14ac:dyDescent="0.2">
      <c r="A21" s="2">
        <v>15</v>
      </c>
      <c r="B21" s="26" t="s">
        <v>76</v>
      </c>
      <c r="C21" s="7" t="s">
        <v>11</v>
      </c>
      <c r="D21" s="40">
        <v>212227680</v>
      </c>
      <c r="E21" s="40">
        <v>238756140</v>
      </c>
    </row>
    <row r="22" spans="1:5" ht="15" x14ac:dyDescent="0.2">
      <c r="A22" s="2">
        <v>16</v>
      </c>
      <c r="B22" s="26" t="s">
        <v>116</v>
      </c>
      <c r="C22" s="7" t="s">
        <v>117</v>
      </c>
      <c r="D22" s="40">
        <v>466367.99999999994</v>
      </c>
      <c r="E22" s="40">
        <v>485022.71999999997</v>
      </c>
    </row>
    <row r="23" spans="1:5" ht="30" x14ac:dyDescent="0.2">
      <c r="A23" s="2">
        <v>17</v>
      </c>
      <c r="B23" s="26" t="s">
        <v>77</v>
      </c>
      <c r="C23" s="7" t="s">
        <v>12</v>
      </c>
      <c r="D23" s="40">
        <v>16307200</v>
      </c>
      <c r="E23" s="40">
        <v>16959490</v>
      </c>
    </row>
    <row r="24" spans="1:5" ht="15" x14ac:dyDescent="0.2">
      <c r="A24" s="2">
        <v>18</v>
      </c>
      <c r="B24" s="26" t="s">
        <v>78</v>
      </c>
      <c r="C24" s="7" t="s">
        <v>13</v>
      </c>
      <c r="D24" s="23">
        <f t="shared" ref="D24:E24" si="4">D25+D26</f>
        <v>62956972</v>
      </c>
      <c r="E24" s="23">
        <f t="shared" si="4"/>
        <v>67303464.420000002</v>
      </c>
    </row>
    <row r="25" spans="1:5" ht="15" x14ac:dyDescent="0.2">
      <c r="A25" s="2">
        <v>19</v>
      </c>
      <c r="B25" s="26" t="s">
        <v>79</v>
      </c>
      <c r="C25" s="7" t="s">
        <v>14</v>
      </c>
      <c r="D25" s="23">
        <v>33956972</v>
      </c>
      <c r="E25" s="23">
        <v>38303464.420000002</v>
      </c>
    </row>
    <row r="26" spans="1:5" ht="15" x14ac:dyDescent="0.2">
      <c r="A26" s="2">
        <v>20</v>
      </c>
      <c r="B26" s="26" t="s">
        <v>80</v>
      </c>
      <c r="C26" s="7" t="s">
        <v>15</v>
      </c>
      <c r="D26" s="23">
        <v>29000000</v>
      </c>
      <c r="E26" s="23">
        <v>29000000</v>
      </c>
    </row>
    <row r="27" spans="1:5" ht="15" x14ac:dyDescent="0.2">
      <c r="A27" s="2">
        <v>21</v>
      </c>
      <c r="B27" s="26" t="s">
        <v>81</v>
      </c>
      <c r="C27" s="7" t="s">
        <v>16</v>
      </c>
      <c r="D27" s="23">
        <f t="shared" ref="D27:E27" si="5">D28+D29</f>
        <v>20592000</v>
      </c>
      <c r="E27" s="23">
        <f t="shared" si="5"/>
        <v>21415680</v>
      </c>
    </row>
    <row r="28" spans="1:5" ht="30" x14ac:dyDescent="0.2">
      <c r="A28" s="2">
        <v>22</v>
      </c>
      <c r="B28" s="26" t="s">
        <v>82</v>
      </c>
      <c r="C28" s="7" t="s">
        <v>17</v>
      </c>
      <c r="D28" s="40">
        <v>20535600</v>
      </c>
      <c r="E28" s="40">
        <v>21359280</v>
      </c>
    </row>
    <row r="29" spans="1:5" ht="30" x14ac:dyDescent="0.2">
      <c r="A29" s="2">
        <v>23</v>
      </c>
      <c r="B29" s="26" t="s">
        <v>83</v>
      </c>
      <c r="C29" s="7" t="s">
        <v>18</v>
      </c>
      <c r="D29" s="40">
        <v>56400</v>
      </c>
      <c r="E29" s="40">
        <v>56400</v>
      </c>
    </row>
    <row r="30" spans="1:5" ht="30" x14ac:dyDescent="0.2">
      <c r="A30" s="2">
        <v>24</v>
      </c>
      <c r="B30" s="26" t="s">
        <v>84</v>
      </c>
      <c r="C30" s="7" t="s">
        <v>19</v>
      </c>
      <c r="D30" s="13">
        <f>D31+D32+D38</f>
        <v>81206584.799999997</v>
      </c>
      <c r="E30" s="13">
        <f>E31+E32+E38</f>
        <v>84376000.189999998</v>
      </c>
    </row>
    <row r="31" spans="1:5" ht="60" x14ac:dyDescent="0.2">
      <c r="A31" s="2">
        <v>25</v>
      </c>
      <c r="B31" s="26" t="s">
        <v>85</v>
      </c>
      <c r="C31" s="7" t="s">
        <v>20</v>
      </c>
      <c r="D31" s="13">
        <v>5632000</v>
      </c>
      <c r="E31" s="13">
        <v>5778432</v>
      </c>
    </row>
    <row r="32" spans="1:5" ht="75" x14ac:dyDescent="0.2">
      <c r="A32" s="2">
        <v>26</v>
      </c>
      <c r="B32" s="26" t="s">
        <v>86</v>
      </c>
      <c r="C32" s="7" t="s">
        <v>21</v>
      </c>
      <c r="D32" s="13">
        <f t="shared" ref="D32:E32" si="6">D33+D34+D35+D36+D37</f>
        <v>50923912</v>
      </c>
      <c r="E32" s="13">
        <f t="shared" si="6"/>
        <v>52960868.479999997</v>
      </c>
    </row>
    <row r="33" spans="1:5" ht="60" x14ac:dyDescent="0.2">
      <c r="A33" s="2">
        <v>27</v>
      </c>
      <c r="B33" s="26" t="s">
        <v>87</v>
      </c>
      <c r="C33" s="7" t="s">
        <v>22</v>
      </c>
      <c r="D33" s="23">
        <v>33800000</v>
      </c>
      <c r="E33" s="23">
        <v>35152000</v>
      </c>
    </row>
    <row r="34" spans="1:5" ht="60" x14ac:dyDescent="0.2">
      <c r="A34" s="2">
        <v>28</v>
      </c>
      <c r="B34" s="26" t="s">
        <v>114</v>
      </c>
      <c r="C34" s="7" t="s">
        <v>23</v>
      </c>
      <c r="D34" s="23">
        <v>8528000</v>
      </c>
      <c r="E34" s="23">
        <v>8869120</v>
      </c>
    </row>
    <row r="35" spans="1:5" ht="75" x14ac:dyDescent="0.2">
      <c r="A35" s="2">
        <v>29</v>
      </c>
      <c r="B35" s="26" t="s">
        <v>113</v>
      </c>
      <c r="C35" s="7" t="s">
        <v>24</v>
      </c>
      <c r="D35" s="23">
        <v>64792</v>
      </c>
      <c r="E35" s="23">
        <v>67383.680000000008</v>
      </c>
    </row>
    <row r="36" spans="1:5" ht="30" x14ac:dyDescent="0.2">
      <c r="A36" s="2">
        <v>30</v>
      </c>
      <c r="B36" s="26" t="s">
        <v>88</v>
      </c>
      <c r="C36" s="7" t="s">
        <v>25</v>
      </c>
      <c r="D36" s="23">
        <v>8528000</v>
      </c>
      <c r="E36" s="23">
        <v>8869120</v>
      </c>
    </row>
    <row r="37" spans="1:5" s="9" customFormat="1" ht="45" x14ac:dyDescent="0.2">
      <c r="A37" s="2">
        <v>31</v>
      </c>
      <c r="B37" s="26" t="s">
        <v>124</v>
      </c>
      <c r="C37" s="8" t="s">
        <v>60</v>
      </c>
      <c r="D37" s="23">
        <v>3120</v>
      </c>
      <c r="E37" s="23">
        <v>3244.8</v>
      </c>
    </row>
    <row r="38" spans="1:5" ht="75" x14ac:dyDescent="0.2">
      <c r="A38" s="2">
        <v>32</v>
      </c>
      <c r="B38" s="26" t="s">
        <v>89</v>
      </c>
      <c r="C38" s="7" t="s">
        <v>26</v>
      </c>
      <c r="D38" s="23">
        <v>24650672.800000001</v>
      </c>
      <c r="E38" s="23">
        <v>25636699.710000001</v>
      </c>
    </row>
    <row r="39" spans="1:5" ht="15" x14ac:dyDescent="0.2">
      <c r="A39" s="2">
        <v>33</v>
      </c>
      <c r="B39" s="26" t="s">
        <v>90</v>
      </c>
      <c r="C39" s="7" t="s">
        <v>27</v>
      </c>
      <c r="D39" s="13">
        <f t="shared" ref="D39:E39" si="7">D40+D41</f>
        <v>59674571.999999993</v>
      </c>
      <c r="E39" s="13">
        <f t="shared" si="7"/>
        <v>53743394.879999995</v>
      </c>
    </row>
    <row r="40" spans="1:5" ht="15" x14ac:dyDescent="0.2">
      <c r="A40" s="2">
        <v>34</v>
      </c>
      <c r="B40" s="26" t="s">
        <v>91</v>
      </c>
      <c r="C40" s="7" t="s">
        <v>28</v>
      </c>
      <c r="D40" s="23">
        <v>58926499.999999993</v>
      </c>
      <c r="E40" s="23">
        <v>52965399.999999993</v>
      </c>
    </row>
    <row r="41" spans="1:5" ht="15" x14ac:dyDescent="0.2">
      <c r="A41" s="2">
        <v>35</v>
      </c>
      <c r="B41" s="26" t="s">
        <v>115</v>
      </c>
      <c r="C41" s="7" t="s">
        <v>141</v>
      </c>
      <c r="D41" s="23">
        <v>748072</v>
      </c>
      <c r="E41" s="23">
        <v>777994.88</v>
      </c>
    </row>
    <row r="42" spans="1:5" ht="30" x14ac:dyDescent="0.2">
      <c r="A42" s="2">
        <v>36</v>
      </c>
      <c r="B42" s="26" t="s">
        <v>153</v>
      </c>
      <c r="C42" s="7" t="s">
        <v>118</v>
      </c>
      <c r="D42" s="13">
        <f t="shared" ref="D42:E42" si="8">D43+D44</f>
        <v>2436331.52</v>
      </c>
      <c r="E42" s="13">
        <f t="shared" si="8"/>
        <v>2499676.14</v>
      </c>
    </row>
    <row r="43" spans="1:5" ht="15" x14ac:dyDescent="0.2">
      <c r="A43" s="2">
        <v>37</v>
      </c>
      <c r="B43" s="26" t="s">
        <v>92</v>
      </c>
      <c r="C43" s="7" t="s">
        <v>29</v>
      </c>
      <c r="D43" s="13">
        <v>747520</v>
      </c>
      <c r="E43" s="13">
        <v>766955.52000000002</v>
      </c>
    </row>
    <row r="44" spans="1:5" ht="15" x14ac:dyDescent="0.2">
      <c r="A44" s="2">
        <v>38</v>
      </c>
      <c r="B44" s="26" t="s">
        <v>93</v>
      </c>
      <c r="C44" s="7" t="s">
        <v>30</v>
      </c>
      <c r="D44" s="13">
        <v>1688811.52</v>
      </c>
      <c r="E44" s="13">
        <v>1732720.62</v>
      </c>
    </row>
    <row r="45" spans="1:5" ht="30" x14ac:dyDescent="0.2">
      <c r="A45" s="2">
        <v>39</v>
      </c>
      <c r="B45" s="26" t="s">
        <v>94</v>
      </c>
      <c r="C45" s="7" t="s">
        <v>31</v>
      </c>
      <c r="D45" s="13">
        <f t="shared" ref="D45:E45" si="9">D46+D47</f>
        <v>11320000</v>
      </c>
      <c r="E45" s="13">
        <f t="shared" si="9"/>
        <v>11320000</v>
      </c>
    </row>
    <row r="46" spans="1:5" ht="15" x14ac:dyDescent="0.2">
      <c r="A46" s="2">
        <v>40</v>
      </c>
      <c r="B46" s="26" t="s">
        <v>95</v>
      </c>
      <c r="C46" s="7" t="s">
        <v>32</v>
      </c>
      <c r="D46" s="13">
        <v>820000</v>
      </c>
      <c r="E46" s="13">
        <v>820000</v>
      </c>
    </row>
    <row r="47" spans="1:5" ht="75" x14ac:dyDescent="0.2">
      <c r="A47" s="2">
        <v>41</v>
      </c>
      <c r="B47" s="26" t="s">
        <v>96</v>
      </c>
      <c r="C47" s="7" t="s">
        <v>33</v>
      </c>
      <c r="D47" s="13">
        <v>10500000</v>
      </c>
      <c r="E47" s="13">
        <v>10500000</v>
      </c>
    </row>
    <row r="48" spans="1:5" ht="15" x14ac:dyDescent="0.2">
      <c r="A48" s="2">
        <v>42</v>
      </c>
      <c r="B48" s="26" t="s">
        <v>97</v>
      </c>
      <c r="C48" s="7" t="s">
        <v>34</v>
      </c>
      <c r="D48" s="13">
        <f t="shared" ref="D48:E48" si="10">SUM(D49:D52)</f>
        <v>3640000</v>
      </c>
      <c r="E48" s="13">
        <f t="shared" si="10"/>
        <v>3785600</v>
      </c>
    </row>
    <row r="49" spans="1:5" ht="30" x14ac:dyDescent="0.2">
      <c r="A49" s="2">
        <v>43</v>
      </c>
      <c r="B49" s="26" t="s">
        <v>61</v>
      </c>
      <c r="C49" s="7" t="s">
        <v>131</v>
      </c>
      <c r="D49" s="23">
        <v>275392</v>
      </c>
      <c r="E49" s="23">
        <v>286407.67999999999</v>
      </c>
    </row>
    <row r="50" spans="1:5" s="14" customFormat="1" ht="30" x14ac:dyDescent="0.2">
      <c r="A50" s="2">
        <v>44</v>
      </c>
      <c r="B50" s="26" t="s">
        <v>129</v>
      </c>
      <c r="C50" s="7" t="s">
        <v>130</v>
      </c>
      <c r="D50" s="23">
        <v>260000</v>
      </c>
      <c r="E50" s="23">
        <v>270400</v>
      </c>
    </row>
    <row r="51" spans="1:5" ht="90" x14ac:dyDescent="0.2">
      <c r="A51" s="2">
        <v>45</v>
      </c>
      <c r="B51" s="26" t="s">
        <v>63</v>
      </c>
      <c r="C51" s="7" t="s">
        <v>132</v>
      </c>
      <c r="D51" s="23">
        <v>2980286.4</v>
      </c>
      <c r="E51" s="23">
        <v>3099497.86</v>
      </c>
    </row>
    <row r="52" spans="1:5" ht="15" x14ac:dyDescent="0.2">
      <c r="A52" s="2">
        <v>46</v>
      </c>
      <c r="B52" s="26" t="s">
        <v>64</v>
      </c>
      <c r="C52" s="7" t="s">
        <v>62</v>
      </c>
      <c r="D52" s="23">
        <v>124321.60000000001</v>
      </c>
      <c r="E52" s="23">
        <v>129294.46</v>
      </c>
    </row>
    <row r="53" spans="1:5" s="24" customFormat="1" ht="15" x14ac:dyDescent="0.2">
      <c r="A53" s="2">
        <v>47</v>
      </c>
      <c r="B53" s="26" t="s">
        <v>138</v>
      </c>
      <c r="C53" s="7" t="s">
        <v>139</v>
      </c>
      <c r="D53" s="25">
        <v>204800</v>
      </c>
      <c r="E53" s="25">
        <v>210124.80000000002</v>
      </c>
    </row>
    <row r="54" spans="1:5" ht="15" x14ac:dyDescent="0.2">
      <c r="A54" s="2">
        <v>48</v>
      </c>
      <c r="B54" s="26" t="s">
        <v>98</v>
      </c>
      <c r="C54" s="7" t="s">
        <v>35</v>
      </c>
      <c r="D54" s="23">
        <f>D55+D96</f>
        <v>3972293200</v>
      </c>
      <c r="E54" s="23">
        <f>E55+E96</f>
        <v>4111409800</v>
      </c>
    </row>
    <row r="55" spans="1:5" ht="30" x14ac:dyDescent="0.2">
      <c r="A55" s="2">
        <v>49</v>
      </c>
      <c r="B55" s="26" t="s">
        <v>99</v>
      </c>
      <c r="C55" s="7" t="s">
        <v>36</v>
      </c>
      <c r="D55" s="23">
        <f>D56+D61+D67+D91</f>
        <v>3772293200</v>
      </c>
      <c r="E55" s="23">
        <f>E56+E61+E67+E91</f>
        <v>3911409800</v>
      </c>
    </row>
    <row r="56" spans="1:5" ht="15" x14ac:dyDescent="0.2">
      <c r="A56" s="2">
        <v>50</v>
      </c>
      <c r="B56" s="26" t="s">
        <v>100</v>
      </c>
      <c r="C56" s="7" t="s">
        <v>42</v>
      </c>
      <c r="D56" s="23">
        <f>D57+D59</f>
        <v>1081227000</v>
      </c>
      <c r="E56" s="23">
        <f>E57+E59</f>
        <v>983417000</v>
      </c>
    </row>
    <row r="57" spans="1:5" ht="30" x14ac:dyDescent="0.2">
      <c r="A57" s="2">
        <v>51</v>
      </c>
      <c r="B57" s="26" t="s">
        <v>67</v>
      </c>
      <c r="C57" s="7" t="s">
        <v>65</v>
      </c>
      <c r="D57" s="23">
        <f t="shared" ref="D57:E57" si="11">D58</f>
        <v>954925000</v>
      </c>
      <c r="E57" s="23">
        <f t="shared" si="11"/>
        <v>881512000</v>
      </c>
    </row>
    <row r="58" spans="1:5" ht="30" x14ac:dyDescent="0.2">
      <c r="A58" s="2">
        <v>52</v>
      </c>
      <c r="B58" s="26" t="s">
        <v>68</v>
      </c>
      <c r="C58" s="7" t="s">
        <v>66</v>
      </c>
      <c r="D58" s="23">
        <f>976851000-21926000</f>
        <v>954925000</v>
      </c>
      <c r="E58" s="23">
        <f>877111000+4401000</f>
        <v>881512000</v>
      </c>
    </row>
    <row r="59" spans="1:5" ht="45" x14ac:dyDescent="0.2">
      <c r="A59" s="2">
        <v>53</v>
      </c>
      <c r="B59" s="26" t="s">
        <v>101</v>
      </c>
      <c r="C59" s="7" t="s">
        <v>43</v>
      </c>
      <c r="D59" s="23">
        <f t="shared" ref="D59:E59" si="12">D60</f>
        <v>126302000</v>
      </c>
      <c r="E59" s="23">
        <f t="shared" si="12"/>
        <v>101905000</v>
      </c>
    </row>
    <row r="60" spans="1:5" ht="45" x14ac:dyDescent="0.2">
      <c r="A60" s="2">
        <v>54</v>
      </c>
      <c r="B60" s="26" t="s">
        <v>102</v>
      </c>
      <c r="C60" s="7" t="s">
        <v>44</v>
      </c>
      <c r="D60" s="23">
        <v>126302000</v>
      </c>
      <c r="E60" s="23">
        <v>101905000</v>
      </c>
    </row>
    <row r="61" spans="1:5" ht="30" x14ac:dyDescent="0.2">
      <c r="A61" s="2">
        <v>55</v>
      </c>
      <c r="B61" s="26" t="s">
        <v>103</v>
      </c>
      <c r="C61" s="7" t="s">
        <v>45</v>
      </c>
      <c r="D61" s="23">
        <f t="shared" ref="D61:E61" si="13">D62</f>
        <v>107780900</v>
      </c>
      <c r="E61" s="23">
        <f t="shared" si="13"/>
        <v>173837300</v>
      </c>
    </row>
    <row r="62" spans="1:5" s="9" customFormat="1" ht="15" x14ac:dyDescent="0.2">
      <c r="A62" s="2">
        <v>56</v>
      </c>
      <c r="B62" s="26" t="s">
        <v>133</v>
      </c>
      <c r="C62" s="7" t="s">
        <v>120</v>
      </c>
      <c r="D62" s="23">
        <f t="shared" ref="D62:E62" si="14">D63</f>
        <v>107780900</v>
      </c>
      <c r="E62" s="23">
        <f t="shared" si="14"/>
        <v>173837300</v>
      </c>
    </row>
    <row r="63" spans="1:5" s="9" customFormat="1" ht="15" x14ac:dyDescent="0.2">
      <c r="A63" s="2">
        <v>57</v>
      </c>
      <c r="B63" s="26" t="s">
        <v>134</v>
      </c>
      <c r="C63" s="7" t="s">
        <v>121</v>
      </c>
      <c r="D63" s="23">
        <f>SUM(D64:D66)</f>
        <v>107780900</v>
      </c>
      <c r="E63" s="23">
        <f>SUM(E64:E66)</f>
        <v>173837300</v>
      </c>
    </row>
    <row r="64" spans="1:5" s="9" customFormat="1" ht="30" x14ac:dyDescent="0.2">
      <c r="A64" s="2">
        <v>58</v>
      </c>
      <c r="B64" s="30" t="s">
        <v>122</v>
      </c>
      <c r="C64" s="7" t="s">
        <v>121</v>
      </c>
      <c r="D64" s="23">
        <v>75308000</v>
      </c>
      <c r="E64" s="23">
        <v>78320000</v>
      </c>
    </row>
    <row r="65" spans="1:5" s="9" customFormat="1" ht="45" x14ac:dyDescent="0.2">
      <c r="A65" s="2">
        <v>59</v>
      </c>
      <c r="B65" s="30" t="s">
        <v>123</v>
      </c>
      <c r="C65" s="7" t="s">
        <v>121</v>
      </c>
      <c r="D65" s="23">
        <v>32472900</v>
      </c>
      <c r="E65" s="23">
        <v>33771900</v>
      </c>
    </row>
    <row r="66" spans="1:5" s="9" customFormat="1" ht="30" x14ac:dyDescent="0.2">
      <c r="A66" s="2">
        <v>60</v>
      </c>
      <c r="B66" s="30" t="s">
        <v>146</v>
      </c>
      <c r="C66" s="7" t="s">
        <v>121</v>
      </c>
      <c r="D66" s="23">
        <v>0</v>
      </c>
      <c r="E66" s="23">
        <v>61745400</v>
      </c>
    </row>
    <row r="67" spans="1:5" ht="15" x14ac:dyDescent="0.2">
      <c r="A67" s="2">
        <v>61</v>
      </c>
      <c r="B67" s="26" t="s">
        <v>105</v>
      </c>
      <c r="C67" s="7" t="s">
        <v>46</v>
      </c>
      <c r="D67" s="23">
        <f t="shared" ref="D67:E67" si="15">D68+D70+D81+D83+D85+D87</f>
        <v>2538726100</v>
      </c>
      <c r="E67" s="23">
        <f t="shared" si="15"/>
        <v>2710971000</v>
      </c>
    </row>
    <row r="68" spans="1:5" ht="30" x14ac:dyDescent="0.2">
      <c r="A68" s="2">
        <v>62</v>
      </c>
      <c r="B68" s="31" t="s">
        <v>104</v>
      </c>
      <c r="C68" s="7" t="s">
        <v>47</v>
      </c>
      <c r="D68" s="13">
        <f t="shared" ref="D68:E68" si="16">D69</f>
        <v>19733800</v>
      </c>
      <c r="E68" s="13">
        <f t="shared" si="16"/>
        <v>20523200</v>
      </c>
    </row>
    <row r="69" spans="1:5" ht="30" x14ac:dyDescent="0.2">
      <c r="A69" s="2">
        <v>63</v>
      </c>
      <c r="B69" s="26" t="s">
        <v>106</v>
      </c>
      <c r="C69" s="7" t="s">
        <v>48</v>
      </c>
      <c r="D69" s="23">
        <v>19733800</v>
      </c>
      <c r="E69" s="23">
        <v>20523200</v>
      </c>
    </row>
    <row r="70" spans="1:5" ht="30" x14ac:dyDescent="0.2">
      <c r="A70" s="2">
        <v>64</v>
      </c>
      <c r="B70" s="26" t="s">
        <v>107</v>
      </c>
      <c r="C70" s="7" t="s">
        <v>69</v>
      </c>
      <c r="D70" s="13">
        <f>D71</f>
        <v>316696000</v>
      </c>
      <c r="E70" s="13">
        <f>E71</f>
        <v>329173600</v>
      </c>
    </row>
    <row r="71" spans="1:5" ht="30" x14ac:dyDescent="0.2">
      <c r="A71" s="2">
        <v>65</v>
      </c>
      <c r="B71" s="26" t="s">
        <v>155</v>
      </c>
      <c r="C71" s="7" t="s">
        <v>49</v>
      </c>
      <c r="D71" s="13">
        <f>SUM(D72:D80)</f>
        <v>316696000</v>
      </c>
      <c r="E71" s="13">
        <f>SUM(E72:E80)</f>
        <v>329173600</v>
      </c>
    </row>
    <row r="72" spans="1:5" ht="60" x14ac:dyDescent="0.2">
      <c r="A72" s="2">
        <v>66</v>
      </c>
      <c r="B72" s="30" t="s">
        <v>142</v>
      </c>
      <c r="C72" s="7" t="s">
        <v>49</v>
      </c>
      <c r="D72" s="23">
        <v>347000</v>
      </c>
      <c r="E72" s="23">
        <v>361000</v>
      </c>
    </row>
    <row r="73" spans="1:5" ht="60" x14ac:dyDescent="0.2">
      <c r="A73" s="2">
        <v>67</v>
      </c>
      <c r="B73" s="30" t="s">
        <v>156</v>
      </c>
      <c r="C73" s="7" t="s">
        <v>49</v>
      </c>
      <c r="D73" s="13">
        <v>200</v>
      </c>
      <c r="E73" s="13">
        <v>200</v>
      </c>
    </row>
    <row r="74" spans="1:5" ht="45" x14ac:dyDescent="0.2">
      <c r="A74" s="2">
        <v>68</v>
      </c>
      <c r="B74" s="30" t="s">
        <v>157</v>
      </c>
      <c r="C74" s="7" t="s">
        <v>49</v>
      </c>
      <c r="D74" s="13">
        <v>149700</v>
      </c>
      <c r="E74" s="13">
        <v>155600</v>
      </c>
    </row>
    <row r="75" spans="1:5" ht="105" x14ac:dyDescent="0.2">
      <c r="A75" s="2">
        <v>69</v>
      </c>
      <c r="B75" s="30" t="s">
        <v>143</v>
      </c>
      <c r="C75" s="7" t="s">
        <v>49</v>
      </c>
      <c r="D75" s="13">
        <v>200</v>
      </c>
      <c r="E75" s="13">
        <v>200</v>
      </c>
    </row>
    <row r="76" spans="1:5" ht="75" x14ac:dyDescent="0.2">
      <c r="A76" s="2">
        <v>70</v>
      </c>
      <c r="B76" s="30" t="s">
        <v>158</v>
      </c>
      <c r="C76" s="7" t="s">
        <v>49</v>
      </c>
      <c r="D76" s="13">
        <v>1669000</v>
      </c>
      <c r="E76" s="13">
        <v>1669000</v>
      </c>
    </row>
    <row r="77" spans="1:5" ht="45" x14ac:dyDescent="0.2">
      <c r="A77" s="2">
        <v>71</v>
      </c>
      <c r="B77" s="30" t="s">
        <v>159</v>
      </c>
      <c r="C77" s="7" t="s">
        <v>49</v>
      </c>
      <c r="D77" s="13">
        <v>3085100</v>
      </c>
      <c r="E77" s="13">
        <v>3085100</v>
      </c>
    </row>
    <row r="78" spans="1:5" ht="60" x14ac:dyDescent="0.2">
      <c r="A78" s="2">
        <v>72</v>
      </c>
      <c r="B78" s="32" t="s">
        <v>160</v>
      </c>
      <c r="C78" s="7" t="s">
        <v>49</v>
      </c>
      <c r="D78" s="13">
        <v>2800</v>
      </c>
      <c r="E78" s="13">
        <v>2800</v>
      </c>
    </row>
    <row r="79" spans="1:5" ht="90" x14ac:dyDescent="0.2">
      <c r="A79" s="2">
        <v>73</v>
      </c>
      <c r="B79" s="32" t="s">
        <v>145</v>
      </c>
      <c r="C79" s="7" t="s">
        <v>49</v>
      </c>
      <c r="D79" s="13">
        <v>3881600</v>
      </c>
      <c r="E79" s="13">
        <v>4036900</v>
      </c>
    </row>
    <row r="80" spans="1:5" ht="60" x14ac:dyDescent="0.2">
      <c r="A80" s="2">
        <v>74</v>
      </c>
      <c r="B80" s="30" t="s">
        <v>144</v>
      </c>
      <c r="C80" s="7" t="s">
        <v>49</v>
      </c>
      <c r="D80" s="13">
        <v>307560400</v>
      </c>
      <c r="E80" s="13">
        <v>319862800</v>
      </c>
    </row>
    <row r="81" spans="1:5" s="9" customFormat="1" ht="45" x14ac:dyDescent="0.2">
      <c r="A81" s="2">
        <v>75</v>
      </c>
      <c r="B81" s="26" t="s">
        <v>73</v>
      </c>
      <c r="C81" s="7" t="s">
        <v>70</v>
      </c>
      <c r="D81" s="13">
        <f t="shared" ref="D81:E81" si="17">D82</f>
        <v>346600</v>
      </c>
      <c r="E81" s="13">
        <f t="shared" si="17"/>
        <v>16700</v>
      </c>
    </row>
    <row r="82" spans="1:5" s="9" customFormat="1" ht="45" x14ac:dyDescent="0.2">
      <c r="A82" s="2">
        <v>76</v>
      </c>
      <c r="B82" s="26" t="s">
        <v>72</v>
      </c>
      <c r="C82" s="7" t="s">
        <v>71</v>
      </c>
      <c r="D82" s="13">
        <v>346600</v>
      </c>
      <c r="E82" s="13">
        <v>16700</v>
      </c>
    </row>
    <row r="83" spans="1:5" ht="30" x14ac:dyDescent="0.2">
      <c r="A83" s="2">
        <v>77</v>
      </c>
      <c r="B83" s="26" t="s">
        <v>108</v>
      </c>
      <c r="C83" s="7" t="s">
        <v>53</v>
      </c>
      <c r="D83" s="12">
        <f t="shared" ref="D83:E83" si="18">D84</f>
        <v>37505200</v>
      </c>
      <c r="E83" s="12">
        <f t="shared" si="18"/>
        <v>37505200</v>
      </c>
    </row>
    <row r="84" spans="1:5" ht="30" x14ac:dyDescent="0.2">
      <c r="A84" s="2">
        <v>78</v>
      </c>
      <c r="B84" s="26" t="s">
        <v>54</v>
      </c>
      <c r="C84" s="7" t="s">
        <v>50</v>
      </c>
      <c r="D84" s="12">
        <v>37505200</v>
      </c>
      <c r="E84" s="12">
        <v>37505200</v>
      </c>
    </row>
    <row r="85" spans="1:5" s="9" customFormat="1" ht="45" x14ac:dyDescent="0.2">
      <c r="A85" s="2">
        <v>79</v>
      </c>
      <c r="B85" s="26" t="s">
        <v>125</v>
      </c>
      <c r="C85" s="7" t="s">
        <v>126</v>
      </c>
      <c r="D85" s="23">
        <f t="shared" ref="D85:E85" si="19">D86</f>
        <v>571500</v>
      </c>
      <c r="E85" s="23">
        <f t="shared" si="19"/>
        <v>639300</v>
      </c>
    </row>
    <row r="86" spans="1:5" s="9" customFormat="1" ht="45" x14ac:dyDescent="0.2">
      <c r="A86" s="2">
        <v>80</v>
      </c>
      <c r="B86" s="26" t="s">
        <v>127</v>
      </c>
      <c r="C86" s="7" t="s">
        <v>137</v>
      </c>
      <c r="D86" s="23">
        <f>188100+383400</f>
        <v>571500</v>
      </c>
      <c r="E86" s="23">
        <f>188100+451200</f>
        <v>639300</v>
      </c>
    </row>
    <row r="87" spans="1:5" s="9" customFormat="1" ht="15" x14ac:dyDescent="0.2">
      <c r="A87" s="2">
        <v>81</v>
      </c>
      <c r="B87" s="26" t="s">
        <v>109</v>
      </c>
      <c r="C87" s="7" t="s">
        <v>51</v>
      </c>
      <c r="D87" s="23">
        <f t="shared" ref="D87:E87" si="20">D88</f>
        <v>2163873000</v>
      </c>
      <c r="E87" s="23">
        <f t="shared" si="20"/>
        <v>2323113000</v>
      </c>
    </row>
    <row r="88" spans="1:5" s="9" customFormat="1" ht="15" x14ac:dyDescent="0.2">
      <c r="A88" s="2">
        <v>82</v>
      </c>
      <c r="B88" s="26" t="s">
        <v>110</v>
      </c>
      <c r="C88" s="7" t="s">
        <v>52</v>
      </c>
      <c r="D88" s="23">
        <f t="shared" ref="D88:E88" si="21">D89+D90</f>
        <v>2163873000</v>
      </c>
      <c r="E88" s="23">
        <f t="shared" si="21"/>
        <v>2323113000</v>
      </c>
    </row>
    <row r="89" spans="1:5" s="9" customFormat="1" ht="90" x14ac:dyDescent="0.2">
      <c r="A89" s="2">
        <v>83</v>
      </c>
      <c r="B89" s="30" t="s">
        <v>55</v>
      </c>
      <c r="C89" s="7" t="s">
        <v>52</v>
      </c>
      <c r="D89" s="23">
        <f>1089280000+43282000</f>
        <v>1132562000</v>
      </c>
      <c r="E89" s="23">
        <f>1169969000+46603000</f>
        <v>1216572000</v>
      </c>
    </row>
    <row r="90" spans="1:5" s="9" customFormat="1" ht="60" x14ac:dyDescent="0.2">
      <c r="A90" s="2">
        <v>84</v>
      </c>
      <c r="B90" s="30" t="s">
        <v>119</v>
      </c>
      <c r="C90" s="7" t="s">
        <v>52</v>
      </c>
      <c r="D90" s="23">
        <f>1149913000-118602000</f>
        <v>1031311000</v>
      </c>
      <c r="E90" s="23">
        <f>1235303000-128762000</f>
        <v>1106541000</v>
      </c>
    </row>
    <row r="91" spans="1:5" s="9" customFormat="1" ht="15" x14ac:dyDescent="0.2">
      <c r="A91" s="2">
        <v>85</v>
      </c>
      <c r="B91" s="26" t="s">
        <v>161</v>
      </c>
      <c r="C91" s="7" t="s">
        <v>162</v>
      </c>
      <c r="D91" s="23">
        <f>D92</f>
        <v>44559200</v>
      </c>
      <c r="E91" s="23">
        <f>E92</f>
        <v>43184500</v>
      </c>
    </row>
    <row r="92" spans="1:5" s="9" customFormat="1" ht="15" x14ac:dyDescent="0.2">
      <c r="A92" s="2">
        <v>86</v>
      </c>
      <c r="B92" s="26" t="s">
        <v>163</v>
      </c>
      <c r="C92" s="7" t="s">
        <v>164</v>
      </c>
      <c r="D92" s="13">
        <f t="shared" ref="D92:E92" si="22">D93</f>
        <v>44559200</v>
      </c>
      <c r="E92" s="13">
        <f t="shared" si="22"/>
        <v>43184500</v>
      </c>
    </row>
    <row r="93" spans="1:5" s="9" customFormat="1" ht="30" x14ac:dyDescent="0.2">
      <c r="A93" s="2">
        <v>87</v>
      </c>
      <c r="B93" s="26" t="s">
        <v>165</v>
      </c>
      <c r="C93" s="7" t="s">
        <v>166</v>
      </c>
      <c r="D93" s="13">
        <f>SUM(D94:D95)</f>
        <v>44559200</v>
      </c>
      <c r="E93" s="13">
        <f>SUM(E94:E95)</f>
        <v>43184500</v>
      </c>
    </row>
    <row r="94" spans="1:5" s="9" customFormat="1" ht="50.45" customHeight="1" x14ac:dyDescent="0.2">
      <c r="A94" s="2">
        <v>88</v>
      </c>
      <c r="B94" s="26" t="s">
        <v>167</v>
      </c>
      <c r="C94" s="7" t="s">
        <v>166</v>
      </c>
      <c r="D94" s="23">
        <v>40621500</v>
      </c>
      <c r="E94" s="23">
        <v>39089300</v>
      </c>
    </row>
    <row r="95" spans="1:5" s="9" customFormat="1" ht="93.6" customHeight="1" x14ac:dyDescent="0.2">
      <c r="A95" s="2">
        <v>89</v>
      </c>
      <c r="B95" s="26" t="s">
        <v>168</v>
      </c>
      <c r="C95" s="7" t="s">
        <v>166</v>
      </c>
      <c r="D95" s="23">
        <v>3937700</v>
      </c>
      <c r="E95" s="23">
        <v>4095200</v>
      </c>
    </row>
    <row r="96" spans="1:5" ht="15" x14ac:dyDescent="0.2">
      <c r="A96" s="2">
        <v>90</v>
      </c>
      <c r="B96" s="26" t="s">
        <v>147</v>
      </c>
      <c r="C96" s="8" t="s">
        <v>148</v>
      </c>
      <c r="D96" s="23">
        <v>200000000</v>
      </c>
      <c r="E96" s="23">
        <v>200000000</v>
      </c>
    </row>
    <row r="97" spans="3:3" x14ac:dyDescent="0.2">
      <c r="C97" s="10"/>
    </row>
    <row r="98" spans="3:3" x14ac:dyDescent="0.2">
      <c r="C98" s="10"/>
    </row>
  </sheetData>
  <mergeCells count="1">
    <mergeCell ref="A4:E4"/>
  </mergeCells>
  <pageMargins left="1.2204724409448819" right="0.47244094488188981" top="0.74803149606299213" bottom="0.47" header="0.59055118110236227" footer="0.27559055118110237"/>
  <pageSetup paperSize="9" scale="54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Duma-001</cp:lastModifiedBy>
  <cp:lastPrinted>2025-02-27T06:58:46Z</cp:lastPrinted>
  <dcterms:created xsi:type="dcterms:W3CDTF">2018-10-18T10:31:29Z</dcterms:created>
  <dcterms:modified xsi:type="dcterms:W3CDTF">2025-03-04T03:14:25Z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